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831"/>
  </bookViews>
  <sheets>
    <sheet name="Cuadro 10 RCN" sheetId="65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65" l="1"/>
  <c r="D104" i="65"/>
  <c r="E103" i="65"/>
  <c r="D103" i="65"/>
  <c r="E102" i="65"/>
  <c r="D102" i="65"/>
  <c r="E101" i="65"/>
  <c r="D101" i="65"/>
  <c r="E100" i="65"/>
  <c r="D100" i="65"/>
  <c r="C99" i="65"/>
  <c r="B99" i="65"/>
  <c r="E98" i="65"/>
  <c r="D98" i="65"/>
  <c r="E97" i="65"/>
  <c r="D97" i="65"/>
  <c r="E96" i="65"/>
  <c r="D96" i="65"/>
  <c r="E95" i="65"/>
  <c r="D95" i="65"/>
  <c r="C94" i="65"/>
  <c r="B94" i="65"/>
  <c r="E94" i="65" s="1"/>
  <c r="E92" i="65"/>
  <c r="D92" i="65"/>
  <c r="E91" i="65"/>
  <c r="D91" i="65"/>
  <c r="C90" i="65"/>
  <c r="D90" i="65" s="1"/>
  <c r="B90" i="65"/>
  <c r="E89" i="65"/>
  <c r="D89" i="65"/>
  <c r="E88" i="65"/>
  <c r="D88" i="65"/>
  <c r="E87" i="65"/>
  <c r="D87" i="65"/>
  <c r="C86" i="65"/>
  <c r="D86" i="65" s="1"/>
  <c r="B86" i="65"/>
  <c r="E86" i="65" s="1"/>
  <c r="E85" i="65"/>
  <c r="D85" i="65"/>
  <c r="E84" i="65"/>
  <c r="D84" i="65"/>
  <c r="E83" i="65"/>
  <c r="D83" i="65"/>
  <c r="C82" i="65"/>
  <c r="D82" i="65" s="1"/>
  <c r="B82" i="65"/>
  <c r="E82" i="65" s="1"/>
  <c r="C81" i="65"/>
  <c r="E79" i="65"/>
  <c r="D79" i="65"/>
  <c r="E77" i="65"/>
  <c r="D77" i="65"/>
  <c r="E76" i="65"/>
  <c r="D76" i="65"/>
  <c r="E75" i="65"/>
  <c r="D75" i="65"/>
  <c r="E74" i="65"/>
  <c r="D74" i="65"/>
  <c r="C73" i="65"/>
  <c r="B73" i="65"/>
  <c r="E73" i="65" s="1"/>
  <c r="E72" i="65"/>
  <c r="D72" i="65"/>
  <c r="E71" i="65"/>
  <c r="D71" i="65"/>
  <c r="E70" i="65"/>
  <c r="D70" i="65"/>
  <c r="C69" i="65"/>
  <c r="C67" i="65" s="1"/>
  <c r="B69" i="65"/>
  <c r="E68" i="65"/>
  <c r="D68" i="65"/>
  <c r="B67" i="65"/>
  <c r="E67" i="65" s="1"/>
  <c r="E66" i="65"/>
  <c r="D66" i="65"/>
  <c r="E65" i="65"/>
  <c r="D65" i="65"/>
  <c r="E64" i="65"/>
  <c r="D64" i="65"/>
  <c r="C63" i="65"/>
  <c r="C61" i="65" s="1"/>
  <c r="B63" i="65"/>
  <c r="E63" i="65" s="1"/>
  <c r="E62" i="65"/>
  <c r="D62" i="65"/>
  <c r="E59" i="65"/>
  <c r="D59" i="65"/>
  <c r="E58" i="65"/>
  <c r="D58" i="65"/>
  <c r="E57" i="65"/>
  <c r="D57" i="65"/>
  <c r="E56" i="65"/>
  <c r="D56" i="65"/>
  <c r="E55" i="65"/>
  <c r="D55" i="65"/>
  <c r="E54" i="65"/>
  <c r="D54" i="65"/>
  <c r="E53" i="65"/>
  <c r="D53" i="65"/>
  <c r="E52" i="65"/>
  <c r="D52" i="65"/>
  <c r="E51" i="65"/>
  <c r="D51" i="65"/>
  <c r="E50" i="65"/>
  <c r="D50" i="65"/>
  <c r="E49" i="65"/>
  <c r="D49" i="65"/>
  <c r="C48" i="65"/>
  <c r="B48" i="65"/>
  <c r="E48" i="65" s="1"/>
  <c r="E47" i="65"/>
  <c r="D47" i="65"/>
  <c r="E46" i="65"/>
  <c r="D46" i="65"/>
  <c r="E45" i="65"/>
  <c r="D45" i="65"/>
  <c r="E44" i="65"/>
  <c r="D44" i="65"/>
  <c r="E43" i="65"/>
  <c r="D43" i="65"/>
  <c r="E42" i="65"/>
  <c r="D42" i="65"/>
  <c r="E41" i="65"/>
  <c r="D41" i="65"/>
  <c r="E40" i="65"/>
  <c r="D40" i="65"/>
  <c r="E39" i="65"/>
  <c r="D39" i="65"/>
  <c r="E38" i="65"/>
  <c r="D38" i="65"/>
  <c r="E37" i="65"/>
  <c r="D37" i="65"/>
  <c r="C36" i="65"/>
  <c r="B36" i="65"/>
  <c r="E36" i="65" s="1"/>
  <c r="C35" i="65"/>
  <c r="B35" i="65"/>
  <c r="E35" i="65" s="1"/>
  <c r="E34" i="65"/>
  <c r="D34" i="65"/>
  <c r="E33" i="65"/>
  <c r="D33" i="65"/>
  <c r="E32" i="65"/>
  <c r="D32" i="65"/>
  <c r="E31" i="65"/>
  <c r="D31" i="65"/>
  <c r="C30" i="65"/>
  <c r="C23" i="65" s="1"/>
  <c r="B30" i="65"/>
  <c r="B24" i="65" s="1"/>
  <c r="E29" i="65"/>
  <c r="D29" i="65"/>
  <c r="E28" i="65"/>
  <c r="D28" i="65"/>
  <c r="E27" i="65"/>
  <c r="D27" i="65"/>
  <c r="E26" i="65"/>
  <c r="D26" i="65"/>
  <c r="C25" i="65"/>
  <c r="D25" i="65" s="1"/>
  <c r="B25" i="65"/>
  <c r="B22" i="65"/>
  <c r="D67" i="65" l="1"/>
  <c r="D35" i="65"/>
  <c r="B61" i="65"/>
  <c r="E61" i="65" s="1"/>
  <c r="B93" i="65"/>
  <c r="C22" i="65"/>
  <c r="E22" i="65" s="1"/>
  <c r="D36" i="65"/>
  <c r="D48" i="65"/>
  <c r="C93" i="65"/>
  <c r="D94" i="65"/>
  <c r="D73" i="65"/>
  <c r="E25" i="65"/>
  <c r="D63" i="65"/>
  <c r="E90" i="65"/>
  <c r="B81" i="65"/>
  <c r="E81" i="65" s="1"/>
  <c r="E24" i="65"/>
  <c r="C20" i="65"/>
  <c r="D23" i="65"/>
  <c r="E93" i="65"/>
  <c r="B80" i="65"/>
  <c r="C21" i="65"/>
  <c r="C60" i="65"/>
  <c r="D93" i="65"/>
  <c r="C80" i="65"/>
  <c r="D22" i="65"/>
  <c r="B23" i="65"/>
  <c r="E99" i="65"/>
  <c r="D99" i="65"/>
  <c r="C24" i="65"/>
  <c r="D24" i="65" s="1"/>
  <c r="B19" i="65"/>
  <c r="B60" i="65"/>
  <c r="D69" i="65"/>
  <c r="E69" i="65"/>
  <c r="D30" i="65"/>
  <c r="E30" i="65"/>
  <c r="C19" i="65"/>
  <c r="E60" i="65" l="1"/>
  <c r="D81" i="65"/>
  <c r="D61" i="65"/>
  <c r="C17" i="65"/>
  <c r="D19" i="65"/>
  <c r="C18" i="65"/>
  <c r="C16" i="65"/>
  <c r="E19" i="65"/>
  <c r="B16" i="65"/>
  <c r="E23" i="65"/>
  <c r="B20" i="65"/>
  <c r="C78" i="65"/>
  <c r="D80" i="65"/>
  <c r="D60" i="65"/>
  <c r="B78" i="65"/>
  <c r="E78" i="65" s="1"/>
  <c r="E80" i="65"/>
  <c r="B21" i="65"/>
  <c r="E21" i="65" s="1"/>
  <c r="D21" i="65" l="1"/>
  <c r="D78" i="65"/>
  <c r="E20" i="65"/>
  <c r="B17" i="65"/>
  <c r="E17" i="65" s="1"/>
  <c r="E16" i="65"/>
  <c r="B15" i="65"/>
  <c r="B18" i="65"/>
  <c r="E18" i="65" s="1"/>
  <c r="C15" i="65"/>
  <c r="D16" i="65"/>
  <c r="D20" i="65"/>
  <c r="D15" i="65" l="1"/>
  <c r="C105" i="65"/>
  <c r="D18" i="65"/>
  <c r="B105" i="65"/>
  <c r="E105" i="65" s="1"/>
  <c r="E15" i="65"/>
  <c r="D17" i="65"/>
  <c r="D105" i="65" l="1"/>
</calcChain>
</file>

<file path=xl/sharedStrings.xml><?xml version="1.0" encoding="utf-8"?>
<sst xmlns="http://schemas.openxmlformats.org/spreadsheetml/2006/main" count="111" uniqueCount="91">
  <si>
    <t>Cuadro 10. RESUMEN DE LOS COMPONENTES NORMALIZADOS DE LA BALANZA DE PAGOS</t>
  </si>
  <si>
    <t>Resumen de los componentes normalizados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</si>
  <si>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</si>
  <si>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</si>
  <si>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</si>
  <si>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</si>
  <si>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</si>
  <si>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</si>
  <si>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</si>
  <si>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</si>
  <si>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</si>
  <si>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</si>
  <si>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</si>
  <si>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</si>
  <si>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</si>
  <si>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</si>
  <si>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</si>
  <si>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</si>
  <si>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</si>
  <si>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</si>
  <si>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</si>
  <si>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</si>
  <si>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</si>
  <si>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</si>
  <si>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</si>
  <si>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</si>
  <si>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</si>
  <si>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</si>
  <si>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</si>
  <si>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</si>
  <si>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</si>
  <si>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</si>
  <si>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</si>
  <si>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</si>
  <si>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</si>
  <si>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</si>
  <si>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</si>
  <si>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</si>
  <si>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</si>
  <si>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</si>
  <si>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</si>
  <si>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</si>
  <si>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</si>
  <si>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</si>
  <si>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</si>
  <si>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</si>
  <si>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</si>
  <si>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</si>
  <si>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</si>
  <si>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</si>
  <si>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</si>
  <si>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</si>
  <si>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</si>
  <si>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</si>
  <si>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</si>
  <si>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</si>
  <si>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</si>
  <si>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</si>
  <si>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</si>
  <si>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</si>
  <si>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</si>
  <si>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2.  Inversión de cartera</t>
  </si>
  <si>
    <t xml:space="preserve">             3.  Otra inversión</t>
  </si>
  <si>
    <t xml:space="preserve">                   3.2  Pasivos</t>
  </si>
  <si>
    <t xml:space="preserve">             4.  Activos de reserva</t>
  </si>
  <si>
    <t>(En millones de balboas)</t>
  </si>
  <si>
    <t>Primer trimestre</t>
  </si>
  <si>
    <t xml:space="preserve">                1.  Mercancías generales</t>
  </si>
  <si>
    <t xml:space="preserve">                       1.1.3  Otro capital</t>
  </si>
  <si>
    <t xml:space="preserve">                       1.1.2  Utilidades reinvertidas</t>
  </si>
  <si>
    <t xml:space="preserve">                       1.2.2  Utilidades reinvertidas</t>
  </si>
  <si>
    <t xml:space="preserve">                       1.2.3  Otro capital</t>
  </si>
  <si>
    <t xml:space="preserve">                  2.1  Activos</t>
  </si>
  <si>
    <t xml:space="preserve">                  2.2  Pasivos</t>
  </si>
  <si>
    <t xml:space="preserve">                  3.1  Activos</t>
  </si>
  <si>
    <t xml:space="preserve">                         3.1.1  Créditos comerciales</t>
  </si>
  <si>
    <t xml:space="preserve">                         3.1.2  Préstamos</t>
  </si>
  <si>
    <t xml:space="preserve">                         3.1.3  Moneda y depósitos</t>
  </si>
  <si>
    <t xml:space="preserve">                         3.1.4  Otros activos</t>
  </si>
  <si>
    <t xml:space="preserve">                         3.2.1  Créditos comerciales</t>
  </si>
  <si>
    <t xml:space="preserve">                         3.2.2  Préstamos</t>
  </si>
  <si>
    <t xml:space="preserve">                         3.2.3  Moneda y depósitos</t>
  </si>
  <si>
    <t xml:space="preserve">                         3.2.4  Otros pasivos</t>
  </si>
  <si>
    <t>III.   Errores y omisiones netos</t>
  </si>
  <si>
    <t>NOTA: De existir diferencia entre el total y los parciales, se debe al redondeo.</t>
  </si>
  <si>
    <t>DE PANAMÁ, SEGÚN PARTIDA: PRIMER TRIMESTRE 2025-26</t>
  </si>
  <si>
    <t>2026 (E)</t>
  </si>
  <si>
    <t>2025 (P)</t>
  </si>
  <si>
    <t>Y SU VARIACIÓN ABSOLUTA Y PORCENTUAL</t>
  </si>
  <si>
    <t>-     Cantidad nula o cero.</t>
  </si>
  <si>
    <t>Variación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</si>
</sst>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;\-#,##0.0;\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NumberFormat="1" applyFont="1" applyFill="1" applyBorder="1" applyAlignment="1" applyProtection="1">
      <alignment horizontal="left"/>
    </xf>
    <xf numFmtId="0" fontId="1" fillId="2" borderId="1" xfId="0" quotePrefix="1" applyNumberFormat="1" applyFont="1" applyFill="1" applyBorder="1" applyAlignment="1" applyProtection="1">
      <alignment horizontal="lef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1" fillId="2" borderId="4" xfId="0" applyNumberFormat="1" applyFont="1" applyFill="1" applyBorder="1" applyAlignment="1" applyProtection="1">
      <alignment horizontal="left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0" fontId="4" fillId="4" borderId="7" xfId="0" applyNumberFormat="1" applyFont="1" applyFill="1" applyBorder="1" applyAlignment="1">
      <alignment vertical="center"/>
    </xf>
    <xf numFmtId="0" fontId="4" fillId="4" borderId="9" xfId="0" applyNumberFormat="1" applyFont="1" applyFill="1" applyBorder="1" applyAlignment="1">
      <alignment vertical="center"/>
    </xf>
    <xf numFmtId="0" fontId="4" fillId="4" borderId="9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/>
    <xf numFmtId="0" fontId="1" fillId="2" borderId="2" xfId="0" applyNumberFormat="1" applyFont="1" applyFill="1" applyBorder="1"/>
    <xf numFmtId="0" fontId="1" fillId="0" borderId="0" xfId="0" quotePrefix="1" applyFont="1" applyFill="1" applyAlignment="1"/>
    <xf numFmtId="165" fontId="1" fillId="3" borderId="3" xfId="0" applyNumberFormat="1" applyFont="1" applyFill="1" applyBorder="1" applyAlignment="1" applyProtection="1">
      <alignment horizontal="right"/>
    </xf>
    <xf numFmtId="165" fontId="2" fillId="3" borderId="3" xfId="0" applyNumberFormat="1" applyFont="1" applyFill="1" applyBorder="1" applyAlignment="1" applyProtection="1">
      <alignment horizontal="right"/>
    </xf>
    <xf numFmtId="165" fontId="3" fillId="3" borderId="3" xfId="0" applyNumberFormat="1" applyFont="1" applyFill="1" applyBorder="1" applyAlignment="1" applyProtection="1">
      <alignment horizontal="right"/>
    </xf>
    <xf numFmtId="165" fontId="2" fillId="3" borderId="2" xfId="0" applyNumberFormat="1" applyFont="1" applyFill="1" applyBorder="1" applyAlignment="1" applyProtection="1">
      <alignment horizontal="right"/>
    </xf>
    <xf numFmtId="165" fontId="1" fillId="3" borderId="2" xfId="0" applyNumberFormat="1" applyFont="1" applyFill="1" applyBorder="1" applyAlignment="1" applyProtection="1">
      <alignment horizontal="right"/>
    </xf>
    <xf numFmtId="165" fontId="3" fillId="3" borderId="2" xfId="0" applyNumberFormat="1" applyFont="1" applyFill="1" applyBorder="1" applyAlignment="1" applyProtection="1">
      <alignment horizontal="right"/>
    </xf>
    <xf numFmtId="165" fontId="1" fillId="0" borderId="2" xfId="0" applyNumberFormat="1" applyFont="1" applyFill="1" applyBorder="1" applyAlignment="1" applyProtection="1">
      <alignment horizontal="right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4" fillId="4" borderId="13" xfId="0" quotePrefix="1" applyNumberFormat="1" applyFont="1" applyFill="1" applyBorder="1" applyAlignment="1">
      <alignment horizontal="center" vertical="center" wrapText="1"/>
    </xf>
    <xf numFmtId="164" fontId="4" fillId="4" borderId="16" xfId="0" quotePrefix="1" applyNumberFormat="1" applyFont="1" applyFill="1" applyBorder="1" applyAlignment="1">
      <alignment horizontal="center" vertical="center" wrapText="1"/>
    </xf>
    <xf numFmtId="164" fontId="4" fillId="4" borderId="14" xfId="0" quotePrefix="1" applyNumberFormat="1" applyFont="1" applyFill="1" applyBorder="1" applyAlignment="1">
      <alignment horizontal="center" vertical="center" wrapText="1"/>
    </xf>
    <xf numFmtId="164" fontId="4" fillId="4" borderId="8" xfId="0" quotePrefix="1" applyNumberFormat="1" applyFont="1" applyFill="1" applyBorder="1" applyAlignment="1">
      <alignment horizontal="center" vertical="center" wrapText="1"/>
    </xf>
    <xf numFmtId="164" fontId="4" fillId="4" borderId="17" xfId="0" quotePrefix="1" applyNumberFormat="1" applyFont="1" applyFill="1" applyBorder="1" applyAlignment="1">
      <alignment horizontal="center" vertical="center" wrapText="1"/>
    </xf>
    <xf numFmtId="164" fontId="4" fillId="4" borderId="10" xfId="0" quotePrefix="1" applyNumberFormat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4" fillId="4" borderId="18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4" fillId="4" borderId="1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9" customWidth="1"/>
    <col min="2" max="3" width="19.85546875" style="3" customWidth="1"/>
    <col min="4" max="5" width="10.7109375" style="3" customWidth="1"/>
    <col min="6" max="16384" width="11.42578125" style="3"/>
  </cols>
  <sheetData>
    <row r="1" spans="1:5" ht="12.75" customHeight="1" x14ac:dyDescent="0.2">
      <c r="A1" s="47" t="s">
        <v>7</v>
      </c>
      <c r="B1" s="47"/>
      <c r="C1" s="47"/>
      <c r="D1" s="47"/>
      <c r="E1" s="47"/>
    </row>
    <row r="2" spans="1:5" ht="12.75" customHeight="1" x14ac:dyDescent="0.2">
      <c r="A2" s="48" t="s">
        <v>8</v>
      </c>
      <c r="B2" s="48"/>
      <c r="C2" s="48"/>
      <c r="D2" s="48"/>
      <c r="E2" s="48"/>
    </row>
    <row r="3" spans="1:5" ht="12.75" customHeight="1" x14ac:dyDescent="0.2">
      <c r="A3" s="47" t="s">
        <v>9</v>
      </c>
      <c r="B3" s="47"/>
      <c r="C3" s="47"/>
      <c r="D3" s="47"/>
      <c r="E3" s="47"/>
    </row>
    <row r="4" spans="1:5" ht="6" customHeight="1" x14ac:dyDescent="0.2">
      <c r="A4" s="4"/>
      <c r="B4" s="4"/>
      <c r="C4" s="4"/>
      <c r="D4" s="4"/>
      <c r="E4" s="4"/>
    </row>
    <row r="5" spans="1:5" ht="12.75" customHeight="1" x14ac:dyDescent="0.2">
      <c r="A5" s="42" t="s">
        <v>0</v>
      </c>
      <c r="B5" s="42"/>
      <c r="C5" s="42"/>
      <c r="D5" s="42"/>
      <c r="E5" s="42"/>
    </row>
    <row r="6" spans="1:5" ht="12.75" customHeight="1" x14ac:dyDescent="0.2">
      <c r="A6" s="42" t="s">
        <v>85</v>
      </c>
      <c r="B6" s="42"/>
      <c r="C6" s="42"/>
      <c r="D6" s="42"/>
      <c r="E6" s="42"/>
    </row>
    <row r="7" spans="1:5" ht="12.75" customHeight="1" x14ac:dyDescent="0.2">
      <c r="A7" s="42" t="s">
        <v>88</v>
      </c>
      <c r="B7" s="42"/>
      <c r="C7" s="42"/>
      <c r="D7" s="42"/>
      <c r="E7" s="42"/>
    </row>
    <row r="8" spans="1:5" ht="6" customHeight="1" x14ac:dyDescent="0.2">
      <c r="A8" s="4"/>
      <c r="B8" s="4"/>
      <c r="C8" s="4"/>
      <c r="D8" s="4"/>
      <c r="E8" s="4"/>
    </row>
    <row r="9" spans="1:5" ht="14.1" customHeight="1" x14ac:dyDescent="0.2">
      <c r="A9" s="12"/>
      <c r="B9" s="38" t="s">
        <v>1</v>
      </c>
      <c r="C9" s="39"/>
      <c r="D9" s="43" t="s">
        <v>90</v>
      </c>
      <c r="E9" s="44"/>
    </row>
    <row r="10" spans="1:5" ht="14.1" customHeight="1" x14ac:dyDescent="0.2">
      <c r="A10" s="13"/>
      <c r="B10" s="40" t="s">
        <v>65</v>
      </c>
      <c r="C10" s="41"/>
      <c r="D10" s="45"/>
      <c r="E10" s="46"/>
    </row>
    <row r="11" spans="1:5" ht="14.1" customHeight="1" x14ac:dyDescent="0.2">
      <c r="A11" s="14" t="s">
        <v>4</v>
      </c>
      <c r="B11" s="28" t="s">
        <v>66</v>
      </c>
      <c r="C11" s="29"/>
      <c r="D11" s="32" t="s">
        <v>2</v>
      </c>
      <c r="E11" s="35" t="s">
        <v>3</v>
      </c>
    </row>
    <row r="12" spans="1:5" ht="14.1" customHeight="1" x14ac:dyDescent="0.2">
      <c r="A12" s="13"/>
      <c r="B12" s="30"/>
      <c r="C12" s="31"/>
      <c r="D12" s="33"/>
      <c r="E12" s="36"/>
    </row>
    <row r="13" spans="1:5" ht="14.1" customHeight="1" x14ac:dyDescent="0.2">
      <c r="A13" s="16"/>
      <c r="B13" s="15" t="s">
        <v>87</v>
      </c>
      <c r="C13" s="15" t="s">
        <v>86</v>
      </c>
      <c r="D13" s="34"/>
      <c r="E13" s="37"/>
    </row>
    <row r="14" spans="1:5" ht="6" customHeight="1" x14ac:dyDescent="0.2">
      <c r="A14" s="17"/>
      <c r="B14" s="18"/>
      <c r="C14" s="18"/>
      <c r="D14" s="18"/>
      <c r="E14" s="19"/>
    </row>
    <row r="15" spans="1:5" ht="13.5" customHeight="1" x14ac:dyDescent="0.2">
      <c r="A15" s="1" t="s">
        <v>11</v>
      </c>
      <c r="B15" s="22">
        <f>SUM(B16,B17)</f>
        <v>-179.78491763000056</v>
      </c>
      <c r="C15" s="22">
        <f>SUM(C16,C17)</f>
        <v>1289.5791335099984</v>
      </c>
      <c r="D15" s="22">
        <f>SUM(+C15,-B15)</f>
        <v>1469.364051139999</v>
      </c>
      <c r="E15" s="24">
        <f>IF(OR(B15=0, C15=B15), "-", C15/B15*100-100)</f>
        <v>-817.28994317752904</v>
      </c>
    </row>
    <row r="16" spans="1:5" ht="12.95" customHeight="1" x14ac:dyDescent="0.2">
      <c r="A16" s="1" t="s">
        <v>14</v>
      </c>
      <c r="B16" s="21">
        <f>SUM(B19,B74)</f>
        <v>10461.27069084</v>
      </c>
      <c r="C16" s="21">
        <f>SUM(C19,C74)</f>
        <v>11973.363004399998</v>
      </c>
      <c r="D16" s="21">
        <f t="shared" ref="D16:D79" si="0">SUM(+C16,-B16)</f>
        <v>1512.0923135599987</v>
      </c>
      <c r="E16" s="25">
        <f t="shared" ref="E16:E79" si="1">IF(OR(B16=0, C16=B16), "-", C16/B16*100-100)</f>
        <v>14.45419355111423</v>
      </c>
    </row>
    <row r="17" spans="1:5" ht="12.95" customHeight="1" x14ac:dyDescent="0.2">
      <c r="A17" s="1" t="s">
        <v>15</v>
      </c>
      <c r="B17" s="21">
        <f>SUM(B20,B75)</f>
        <v>-10641.05560847</v>
      </c>
      <c r="C17" s="21">
        <f>SUM(C20,C75)</f>
        <v>-10683.78387089</v>
      </c>
      <c r="D17" s="21">
        <f t="shared" si="0"/>
        <v>-42.728262419999737</v>
      </c>
      <c r="E17" s="25">
        <f t="shared" si="1"/>
        <v>0.40154157625103437</v>
      </c>
    </row>
    <row r="18" spans="1:5" ht="12.95" customHeight="1" x14ac:dyDescent="0.2">
      <c r="A18" s="1" t="s">
        <v>12</v>
      </c>
      <c r="B18" s="22">
        <f>SUM(B19,B20)</f>
        <v>-147.73904044000119</v>
      </c>
      <c r="C18" s="22">
        <f>SUM(C19,C20)</f>
        <v>1293.4595073599994</v>
      </c>
      <c r="D18" s="22">
        <f t="shared" si="0"/>
        <v>1441.1985478000006</v>
      </c>
      <c r="E18" s="24">
        <f t="shared" si="1"/>
        <v>-975.50284847375246</v>
      </c>
    </row>
    <row r="19" spans="1:5" ht="12.95" customHeight="1" x14ac:dyDescent="0.2">
      <c r="A19" s="1" t="s">
        <v>13</v>
      </c>
      <c r="B19" s="21">
        <f>SUM(B22,B61)</f>
        <v>10266.4932106</v>
      </c>
      <c r="C19" s="21">
        <f>SUM(C22,C61)</f>
        <v>11762.057354789998</v>
      </c>
      <c r="D19" s="21">
        <f t="shared" si="0"/>
        <v>1495.5641441899988</v>
      </c>
      <c r="E19" s="25">
        <f t="shared" si="1"/>
        <v>14.567429340389111</v>
      </c>
    </row>
    <row r="20" spans="1:5" ht="12.95" customHeight="1" x14ac:dyDescent="0.2">
      <c r="A20" s="1" t="s">
        <v>16</v>
      </c>
      <c r="B20" s="21">
        <f>SUM(B23,B67)</f>
        <v>-10414.232251040001</v>
      </c>
      <c r="C20" s="21">
        <f>SUM(C23,C67)</f>
        <v>-10468.597847429999</v>
      </c>
      <c r="D20" s="21">
        <f t="shared" si="0"/>
        <v>-54.365596389998245</v>
      </c>
      <c r="E20" s="25">
        <f t="shared" si="1"/>
        <v>0.52203172619439897</v>
      </c>
    </row>
    <row r="21" spans="1:5" ht="12.95" customHeight="1" x14ac:dyDescent="0.2">
      <c r="A21" s="1" t="s">
        <v>17</v>
      </c>
      <c r="B21" s="22">
        <f>SUM(B22,B23)</f>
        <v>1219.3517458399992</v>
      </c>
      <c r="C21" s="22">
        <f>SUM(C22,C23)</f>
        <v>2299.9233705099996</v>
      </c>
      <c r="D21" s="22">
        <f t="shared" si="0"/>
        <v>1080.5716246700003</v>
      </c>
      <c r="E21" s="24">
        <f t="shared" si="1"/>
        <v>88.618532622480103</v>
      </c>
    </row>
    <row r="22" spans="1:5" ht="12.95" customHeight="1" x14ac:dyDescent="0.2">
      <c r="A22" s="1" t="s">
        <v>18</v>
      </c>
      <c r="B22" s="21">
        <f>SUM(B25,B36)</f>
        <v>9229.2755433099992</v>
      </c>
      <c r="C22" s="21">
        <f>SUM(C25,C36)</f>
        <v>10689.873655559999</v>
      </c>
      <c r="D22" s="21">
        <f t="shared" si="0"/>
        <v>1460.5981122499998</v>
      </c>
      <c r="E22" s="25">
        <f t="shared" si="1"/>
        <v>15.825707070895078</v>
      </c>
    </row>
    <row r="23" spans="1:5" ht="12.95" customHeight="1" x14ac:dyDescent="0.2">
      <c r="A23" s="1" t="s">
        <v>19</v>
      </c>
      <c r="B23" s="21">
        <f>SUM(B30,B48)</f>
        <v>-8009.92379747</v>
      </c>
      <c r="C23" s="21">
        <f>SUM(C30,C48)</f>
        <v>-8389.9502850499994</v>
      </c>
      <c r="D23" s="21">
        <f t="shared" si="0"/>
        <v>-380.02648757999941</v>
      </c>
      <c r="E23" s="25">
        <f t="shared" si="1"/>
        <v>4.7444457299335738</v>
      </c>
    </row>
    <row r="24" spans="1:5" ht="12.95" customHeight="1" x14ac:dyDescent="0.2">
      <c r="A24" s="1" t="s">
        <v>20</v>
      </c>
      <c r="B24" s="22">
        <f>SUM(B25,B30)</f>
        <v>-2897.2730945699996</v>
      </c>
      <c r="C24" s="22">
        <f>SUM(C25,C30)</f>
        <v>-2346.8093457300001</v>
      </c>
      <c r="D24" s="22">
        <f t="shared" si="0"/>
        <v>550.46374883999943</v>
      </c>
      <c r="E24" s="24">
        <f t="shared" si="1"/>
        <v>-18.999373924110415</v>
      </c>
    </row>
    <row r="25" spans="1:5" ht="12.95" customHeight="1" x14ac:dyDescent="0.2">
      <c r="A25" s="1" t="s">
        <v>21</v>
      </c>
      <c r="B25" s="22">
        <f>SUM(B26,B27,B28,B29)</f>
        <v>3673.9036447899998</v>
      </c>
      <c r="C25" s="22">
        <f>SUM(C26,C27,C28,C29)</f>
        <v>4691.3356210099992</v>
      </c>
      <c r="D25" s="22">
        <f t="shared" si="0"/>
        <v>1017.4319762199993</v>
      </c>
      <c r="E25" s="24">
        <f t="shared" si="1"/>
        <v>27.693485583456436</v>
      </c>
    </row>
    <row r="26" spans="1:5" ht="12.4" customHeight="1" x14ac:dyDescent="0.2">
      <c r="A26" s="1" t="s">
        <v>67</v>
      </c>
      <c r="B26" s="21">
        <v>3015.0294795600003</v>
      </c>
      <c r="C26" s="21">
        <v>3932.5789718199994</v>
      </c>
      <c r="D26" s="21">
        <f t="shared" si="0"/>
        <v>917.54949225999917</v>
      </c>
      <c r="E26" s="25">
        <f t="shared" si="1"/>
        <v>30.432521422440686</v>
      </c>
    </row>
    <row r="27" spans="1:5" ht="12.4" customHeight="1" x14ac:dyDescent="0.2">
      <c r="A27" s="1" t="s">
        <v>22</v>
      </c>
      <c r="B27" s="21">
        <v>0</v>
      </c>
      <c r="C27" s="21">
        <v>0</v>
      </c>
      <c r="D27" s="21">
        <f t="shared" si="0"/>
        <v>0</v>
      </c>
      <c r="E27" s="25" t="str">
        <f t="shared" si="1"/>
        <v>-</v>
      </c>
    </row>
    <row r="28" spans="1:5" ht="12.4" customHeight="1" x14ac:dyDescent="0.2">
      <c r="A28" s="1" t="s">
        <v>23</v>
      </c>
      <c r="B28" s="21">
        <v>3.5815868599999998</v>
      </c>
      <c r="C28" s="21">
        <v>3.3666916499999999</v>
      </c>
      <c r="D28" s="21">
        <f t="shared" si="0"/>
        <v>-0.21489520999999989</v>
      </c>
      <c r="E28" s="25">
        <f t="shared" si="1"/>
        <v>-5.9999999553270555</v>
      </c>
    </row>
    <row r="29" spans="1:5" ht="12.4" customHeight="1" x14ac:dyDescent="0.2">
      <c r="A29" s="1" t="s">
        <v>24</v>
      </c>
      <c r="B29" s="21">
        <v>655.29257836999989</v>
      </c>
      <c r="C29" s="21">
        <v>755.38995753999995</v>
      </c>
      <c r="D29" s="21">
        <f t="shared" si="0"/>
        <v>100.09737917000007</v>
      </c>
      <c r="E29" s="25">
        <f t="shared" si="1"/>
        <v>15.27521941710161</v>
      </c>
    </row>
    <row r="30" spans="1:5" ht="12.95" customHeight="1" x14ac:dyDescent="0.2">
      <c r="A30" s="1" t="s">
        <v>25</v>
      </c>
      <c r="B30" s="22">
        <f>SUM(B31,B32,B33,B34)</f>
        <v>-6571.1767393599994</v>
      </c>
      <c r="C30" s="22">
        <f>SUM(C31,C32,C33,C34)</f>
        <v>-7038.1449667399993</v>
      </c>
      <c r="D30" s="22">
        <f t="shared" si="0"/>
        <v>-466.96822737999992</v>
      </c>
      <c r="E30" s="24">
        <f t="shared" si="1"/>
        <v>7.1063105727008775</v>
      </c>
    </row>
    <row r="31" spans="1:5" ht="12.4" customHeight="1" x14ac:dyDescent="0.2">
      <c r="A31" s="1" t="s">
        <v>67</v>
      </c>
      <c r="B31" s="21">
        <v>-5784.5562711599996</v>
      </c>
      <c r="C31" s="21">
        <v>-6137.8901682799997</v>
      </c>
      <c r="D31" s="21">
        <f t="shared" si="0"/>
        <v>-353.33389712000007</v>
      </c>
      <c r="E31" s="25">
        <f t="shared" si="1"/>
        <v>6.1082281951618853</v>
      </c>
    </row>
    <row r="32" spans="1:5" ht="12.4" customHeight="1" x14ac:dyDescent="0.2">
      <c r="A32" s="1" t="s">
        <v>22</v>
      </c>
      <c r="B32" s="21">
        <v>0</v>
      </c>
      <c r="C32" s="21">
        <v>0</v>
      </c>
      <c r="D32" s="21">
        <f t="shared" si="0"/>
        <v>0</v>
      </c>
      <c r="E32" s="25" t="str">
        <f t="shared" si="1"/>
        <v>-</v>
      </c>
    </row>
    <row r="33" spans="1:5" ht="12.4" customHeight="1" x14ac:dyDescent="0.2">
      <c r="A33" s="1" t="s">
        <v>23</v>
      </c>
      <c r="B33" s="21">
        <v>-2.24340348</v>
      </c>
      <c r="C33" s="21">
        <v>-2.6453892899999998</v>
      </c>
      <c r="D33" s="21">
        <f t="shared" si="0"/>
        <v>-0.40198580999999978</v>
      </c>
      <c r="E33" s="25">
        <f t="shared" si="1"/>
        <v>17.918569422919845</v>
      </c>
    </row>
    <row r="34" spans="1:5" ht="12.4" customHeight="1" x14ac:dyDescent="0.2">
      <c r="A34" s="1" t="s">
        <v>24</v>
      </c>
      <c r="B34" s="21">
        <v>-784.37706472000002</v>
      </c>
      <c r="C34" s="21">
        <v>-897.60940917000005</v>
      </c>
      <c r="D34" s="21">
        <f t="shared" si="0"/>
        <v>-113.23234445000003</v>
      </c>
      <c r="E34" s="25">
        <f t="shared" si="1"/>
        <v>14.435958105228465</v>
      </c>
    </row>
    <row r="35" spans="1:5" ht="12.95" customHeight="1" x14ac:dyDescent="0.2">
      <c r="A35" s="1" t="s">
        <v>26</v>
      </c>
      <c r="B35" s="22">
        <f>SUM(B36,B48)</f>
        <v>4116.6248404099988</v>
      </c>
      <c r="C35" s="22">
        <f>SUM(C36,C48)</f>
        <v>4646.7327162399997</v>
      </c>
      <c r="D35" s="22">
        <f t="shared" si="0"/>
        <v>530.10787583000092</v>
      </c>
      <c r="E35" s="24">
        <f t="shared" si="1"/>
        <v>12.877245228331375</v>
      </c>
    </row>
    <row r="36" spans="1:5" ht="12.95" customHeight="1" x14ac:dyDescent="0.2">
      <c r="A36" s="1" t="s">
        <v>27</v>
      </c>
      <c r="B36" s="22">
        <f>SUM(B37,B38,B39,B40,B41,B42,B43,B44,B45,B46,B47)</f>
        <v>5555.3718985199994</v>
      </c>
      <c r="C36" s="22">
        <f>SUM(C37,C38,C39,C40,C41,C42,C43,C44,C45,C46,C47)</f>
        <v>5998.5380345499998</v>
      </c>
      <c r="D36" s="22">
        <f t="shared" si="0"/>
        <v>443.16613603000042</v>
      </c>
      <c r="E36" s="24">
        <f t="shared" si="1"/>
        <v>7.9772541627332743</v>
      </c>
    </row>
    <row r="37" spans="1:5" ht="12.4" customHeight="1" x14ac:dyDescent="0.2">
      <c r="A37" s="1" t="s">
        <v>28</v>
      </c>
      <c r="B37" s="21">
        <v>2523.6508677499996</v>
      </c>
      <c r="C37" s="21">
        <v>2730.7987342900001</v>
      </c>
      <c r="D37" s="21">
        <f t="shared" si="0"/>
        <v>207.14786654000045</v>
      </c>
      <c r="E37" s="25">
        <f t="shared" si="1"/>
        <v>8.2082616572349565</v>
      </c>
    </row>
    <row r="38" spans="1:5" ht="12.4" customHeight="1" x14ac:dyDescent="0.2">
      <c r="A38" s="1" t="s">
        <v>29</v>
      </c>
      <c r="B38" s="21">
        <v>1709.4182162499999</v>
      </c>
      <c r="C38" s="21">
        <v>1976.61210732</v>
      </c>
      <c r="D38" s="21">
        <f t="shared" si="0"/>
        <v>267.19389107000006</v>
      </c>
      <c r="E38" s="25">
        <f t="shared" si="1"/>
        <v>15.630691689723022</v>
      </c>
    </row>
    <row r="39" spans="1:5" ht="12.4" customHeight="1" x14ac:dyDescent="0.2">
      <c r="A39" s="1" t="s">
        <v>30</v>
      </c>
      <c r="B39" s="21">
        <v>146.18960454</v>
      </c>
      <c r="C39" s="21">
        <v>152.17079863000001</v>
      </c>
      <c r="D39" s="21">
        <f t="shared" si="0"/>
        <v>5.9811940900000025</v>
      </c>
      <c r="E39" s="25">
        <f t="shared" si="1"/>
        <v>4.0913949448186884</v>
      </c>
    </row>
    <row r="40" spans="1:5" ht="12.4" customHeight="1" x14ac:dyDescent="0.2">
      <c r="A40" s="1" t="s">
        <v>31</v>
      </c>
      <c r="B40" s="21">
        <v>0</v>
      </c>
      <c r="C40" s="21">
        <v>0</v>
      </c>
      <c r="D40" s="21">
        <f t="shared" si="0"/>
        <v>0</v>
      </c>
      <c r="E40" s="25" t="str">
        <f t="shared" si="1"/>
        <v>-</v>
      </c>
    </row>
    <row r="41" spans="1:5" ht="12.4" customHeight="1" x14ac:dyDescent="0.2">
      <c r="A41" s="1" t="s">
        <v>32</v>
      </c>
      <c r="B41" s="21">
        <v>88.136145089999985</v>
      </c>
      <c r="C41" s="21">
        <v>76.761824699999991</v>
      </c>
      <c r="D41" s="21">
        <f t="shared" si="0"/>
        <v>-11.374320389999994</v>
      </c>
      <c r="E41" s="25">
        <f t="shared" si="1"/>
        <v>-12.905398095622559</v>
      </c>
    </row>
    <row r="42" spans="1:5" ht="12.4" customHeight="1" x14ac:dyDescent="0.2">
      <c r="A42" s="1" t="s">
        <v>33</v>
      </c>
      <c r="B42" s="21">
        <v>60.182523809999992</v>
      </c>
      <c r="C42" s="21">
        <v>65.629345929999999</v>
      </c>
      <c r="D42" s="21">
        <f t="shared" si="0"/>
        <v>5.4468221200000073</v>
      </c>
      <c r="E42" s="25">
        <f t="shared" si="1"/>
        <v>9.0505046567936631</v>
      </c>
    </row>
    <row r="43" spans="1:5" ht="12.4" customHeight="1" x14ac:dyDescent="0.2">
      <c r="A43" s="1" t="s">
        <v>34</v>
      </c>
      <c r="B43" s="21">
        <v>12.138281930000002</v>
      </c>
      <c r="C43" s="21">
        <v>12.62381321</v>
      </c>
      <c r="D43" s="21">
        <f t="shared" si="0"/>
        <v>0.48553127999999823</v>
      </c>
      <c r="E43" s="25">
        <f t="shared" si="1"/>
        <v>4.0000000230675141</v>
      </c>
    </row>
    <row r="44" spans="1:5" ht="12.4" customHeight="1" x14ac:dyDescent="0.2">
      <c r="A44" s="1" t="s">
        <v>35</v>
      </c>
      <c r="B44" s="21">
        <v>0.27853275</v>
      </c>
      <c r="C44" s="21">
        <v>0.35363657999999998</v>
      </c>
      <c r="D44" s="21">
        <f t="shared" si="0"/>
        <v>7.5103829999999983E-2</v>
      </c>
      <c r="E44" s="25">
        <f t="shared" si="1"/>
        <v>26.964093091386914</v>
      </c>
    </row>
    <row r="45" spans="1:5" ht="12.4" customHeight="1" x14ac:dyDescent="0.2">
      <c r="A45" s="1" t="s">
        <v>36</v>
      </c>
      <c r="B45" s="21">
        <v>978.52160952999998</v>
      </c>
      <c r="C45" s="21">
        <v>941.46453864</v>
      </c>
      <c r="D45" s="21">
        <f t="shared" si="0"/>
        <v>-37.057070889999977</v>
      </c>
      <c r="E45" s="25">
        <f t="shared" si="1"/>
        <v>-3.7870467579963929</v>
      </c>
    </row>
    <row r="46" spans="1:5" ht="12.4" customHeight="1" x14ac:dyDescent="0.2">
      <c r="A46" s="1" t="s">
        <v>37</v>
      </c>
      <c r="B46" s="21">
        <v>2.4679638700000002</v>
      </c>
      <c r="C46" s="21">
        <v>2.5666824300000002</v>
      </c>
      <c r="D46" s="21">
        <f t="shared" si="0"/>
        <v>9.8718560000000011E-2</v>
      </c>
      <c r="E46" s="25">
        <f t="shared" si="1"/>
        <v>4.0000002106999943</v>
      </c>
    </row>
    <row r="47" spans="1:5" ht="12.4" customHeight="1" x14ac:dyDescent="0.2">
      <c r="A47" s="1" t="s">
        <v>38</v>
      </c>
      <c r="B47" s="21">
        <v>34.388153000000003</v>
      </c>
      <c r="C47" s="21">
        <v>39.55655282</v>
      </c>
      <c r="D47" s="21">
        <f t="shared" si="0"/>
        <v>5.1683998199999976</v>
      </c>
      <c r="E47" s="25">
        <f t="shared" si="1"/>
        <v>15.029594116322542</v>
      </c>
    </row>
    <row r="48" spans="1:5" ht="12.95" customHeight="1" x14ac:dyDescent="0.2">
      <c r="A48" s="1" t="s">
        <v>39</v>
      </c>
      <c r="B48" s="22">
        <f>SUM(B49,B50,B51,B52,B53,B54,B55,B56,B57,B58,B59)</f>
        <v>-1438.7470581100004</v>
      </c>
      <c r="C48" s="22">
        <f>SUM(C49,C50,C51,C52,C53,C54,C55,C56,C57,C58,C59)</f>
        <v>-1351.8053183100001</v>
      </c>
      <c r="D48" s="22">
        <f t="shared" si="0"/>
        <v>86.941739800000278</v>
      </c>
      <c r="E48" s="24">
        <f t="shared" si="1"/>
        <v>-6.042878719363685</v>
      </c>
    </row>
    <row r="49" spans="1:5" ht="12.4" customHeight="1" x14ac:dyDescent="0.2">
      <c r="A49" s="1" t="s">
        <v>28</v>
      </c>
      <c r="B49" s="21">
        <v>-676.22514616000012</v>
      </c>
      <c r="C49" s="21">
        <v>-617.57599177999998</v>
      </c>
      <c r="D49" s="21">
        <f t="shared" si="0"/>
        <v>58.649154380000141</v>
      </c>
      <c r="E49" s="25">
        <f t="shared" si="1"/>
        <v>-8.6730218053919117</v>
      </c>
    </row>
    <row r="50" spans="1:5" ht="12.4" customHeight="1" x14ac:dyDescent="0.2">
      <c r="A50" s="1" t="s">
        <v>29</v>
      </c>
      <c r="B50" s="21">
        <v>-404.67280919000001</v>
      </c>
      <c r="C50" s="21">
        <v>-339.28646388000004</v>
      </c>
      <c r="D50" s="21">
        <f t="shared" si="0"/>
        <v>65.386345309999967</v>
      </c>
      <c r="E50" s="25">
        <f t="shared" si="1"/>
        <v>-16.157830184063613</v>
      </c>
    </row>
    <row r="51" spans="1:5" ht="12.4" customHeight="1" x14ac:dyDescent="0.2">
      <c r="A51" s="1" t="s">
        <v>30</v>
      </c>
      <c r="B51" s="21">
        <v>-19.824994</v>
      </c>
      <c r="C51" s="21">
        <v>-20.00341895</v>
      </c>
      <c r="D51" s="21">
        <f t="shared" si="0"/>
        <v>-0.17842495000000014</v>
      </c>
      <c r="E51" s="25">
        <f t="shared" si="1"/>
        <v>0.900000020176563</v>
      </c>
    </row>
    <row r="52" spans="1:5" ht="12.4" customHeight="1" x14ac:dyDescent="0.2">
      <c r="A52" s="1" t="s">
        <v>31</v>
      </c>
      <c r="B52" s="21">
        <v>0</v>
      </c>
      <c r="C52" s="21">
        <v>0</v>
      </c>
      <c r="D52" s="21">
        <f t="shared" si="0"/>
        <v>0</v>
      </c>
      <c r="E52" s="25" t="str">
        <f t="shared" si="1"/>
        <v>-</v>
      </c>
    </row>
    <row r="53" spans="1:5" ht="12.4" customHeight="1" x14ac:dyDescent="0.2">
      <c r="A53" s="1" t="s">
        <v>32</v>
      </c>
      <c r="B53" s="21">
        <v>-95.197330249999993</v>
      </c>
      <c r="C53" s="21">
        <v>-80.271440339999998</v>
      </c>
      <c r="D53" s="21">
        <f t="shared" si="0"/>
        <v>14.925889909999995</v>
      </c>
      <c r="E53" s="25">
        <f t="shared" si="1"/>
        <v>-15.678895480369832</v>
      </c>
    </row>
    <row r="54" spans="1:5" ht="12.4" customHeight="1" x14ac:dyDescent="0.2">
      <c r="A54" s="1" t="s">
        <v>33</v>
      </c>
      <c r="B54" s="21">
        <v>-42.14199103</v>
      </c>
      <c r="C54" s="21">
        <v>-72.236747410000007</v>
      </c>
      <c r="D54" s="21">
        <f t="shared" si="0"/>
        <v>-30.094756380000007</v>
      </c>
      <c r="E54" s="25">
        <f t="shared" si="1"/>
        <v>71.412753988239842</v>
      </c>
    </row>
    <row r="55" spans="1:5" ht="12.4" customHeight="1" x14ac:dyDescent="0.2">
      <c r="A55" s="1" t="s">
        <v>34</v>
      </c>
      <c r="B55" s="21">
        <v>-18.842429209999999</v>
      </c>
      <c r="C55" s="21">
        <v>-19.012011080000001</v>
      </c>
      <c r="D55" s="21">
        <f t="shared" si="0"/>
        <v>-0.1695818700000018</v>
      </c>
      <c r="E55" s="25">
        <f t="shared" si="1"/>
        <v>0.90000003773400294</v>
      </c>
    </row>
    <row r="56" spans="1:5" ht="12.4" customHeight="1" x14ac:dyDescent="0.2">
      <c r="A56" s="1" t="s">
        <v>35</v>
      </c>
      <c r="B56" s="21">
        <v>-13.71848541</v>
      </c>
      <c r="C56" s="21">
        <v>-10.96623907</v>
      </c>
      <c r="D56" s="21">
        <f t="shared" si="0"/>
        <v>2.7522463399999992</v>
      </c>
      <c r="E56" s="25">
        <f t="shared" si="1"/>
        <v>-20.062319255693978</v>
      </c>
    </row>
    <row r="57" spans="1:5" ht="12.4" customHeight="1" x14ac:dyDescent="0.2">
      <c r="A57" s="1" t="s">
        <v>36</v>
      </c>
      <c r="B57" s="21">
        <v>-137.96803392000001</v>
      </c>
      <c r="C57" s="21">
        <v>-164.02329982000001</v>
      </c>
      <c r="D57" s="21">
        <f t="shared" si="0"/>
        <v>-26.055265899999995</v>
      </c>
      <c r="E57" s="25">
        <f t="shared" si="1"/>
        <v>18.885001952776975</v>
      </c>
    </row>
    <row r="58" spans="1:5" ht="12.4" customHeight="1" x14ac:dyDescent="0.2">
      <c r="A58" s="1" t="s">
        <v>37</v>
      </c>
      <c r="B58" s="21">
        <v>-4.3416995899999993</v>
      </c>
      <c r="C58" s="21">
        <v>-4.2171909899999998</v>
      </c>
      <c r="D58" s="21">
        <f t="shared" si="0"/>
        <v>0.12450859999999953</v>
      </c>
      <c r="E58" s="25">
        <f t="shared" si="1"/>
        <v>-2.8677387142761717</v>
      </c>
    </row>
    <row r="59" spans="1:5" ht="12.4" customHeight="1" x14ac:dyDescent="0.2">
      <c r="A59" s="1" t="s">
        <v>38</v>
      </c>
      <c r="B59" s="21">
        <v>-25.814139349999998</v>
      </c>
      <c r="C59" s="21">
        <v>-24.212514990000003</v>
      </c>
      <c r="D59" s="21">
        <f t="shared" si="0"/>
        <v>1.6016243599999953</v>
      </c>
      <c r="E59" s="25">
        <f t="shared" si="1"/>
        <v>-6.2044460916726081</v>
      </c>
    </row>
    <row r="60" spans="1:5" ht="12.95" customHeight="1" x14ac:dyDescent="0.2">
      <c r="A60" s="1" t="s">
        <v>40</v>
      </c>
      <c r="B60" s="22">
        <f>SUM(B61,B67)</f>
        <v>-1367.09078628</v>
      </c>
      <c r="C60" s="22">
        <f>SUM(C61,C67)</f>
        <v>-1006.4638631500002</v>
      </c>
      <c r="D60" s="22">
        <f t="shared" si="0"/>
        <v>360.6269231299998</v>
      </c>
      <c r="E60" s="24">
        <f t="shared" si="1"/>
        <v>-26.379149559723402</v>
      </c>
    </row>
    <row r="61" spans="1:5" ht="12.95" customHeight="1" x14ac:dyDescent="0.2">
      <c r="A61" s="1" t="s">
        <v>41</v>
      </c>
      <c r="B61" s="22">
        <f>SUM(B62,B63)</f>
        <v>1037.21766729</v>
      </c>
      <c r="C61" s="22">
        <f>SUM(C62,C63)</f>
        <v>1072.18369923</v>
      </c>
      <c r="D61" s="22">
        <f t="shared" si="0"/>
        <v>34.966031939999993</v>
      </c>
      <c r="E61" s="24">
        <f t="shared" si="1"/>
        <v>3.3711373265900733</v>
      </c>
    </row>
    <row r="62" spans="1:5" ht="12.95" customHeight="1" x14ac:dyDescent="0.2">
      <c r="A62" s="1" t="s">
        <v>42</v>
      </c>
      <c r="B62" s="21">
        <v>33.861180230000002</v>
      </c>
      <c r="C62" s="21">
        <v>35.873854889999997</v>
      </c>
      <c r="D62" s="21">
        <f t="shared" si="0"/>
        <v>2.0126746599999947</v>
      </c>
      <c r="E62" s="25">
        <f t="shared" si="1"/>
        <v>5.9438999064091291</v>
      </c>
    </row>
    <row r="63" spans="1:5" ht="12.95" customHeight="1" x14ac:dyDescent="0.2">
      <c r="A63" s="1" t="s">
        <v>47</v>
      </c>
      <c r="B63" s="21">
        <f>SUM(B64,B65,B66)</f>
        <v>1003.3564870600001</v>
      </c>
      <c r="C63" s="21">
        <f>SUM(C64,C65,C66)</f>
        <v>1036.3098443399999</v>
      </c>
      <c r="D63" s="21">
        <f t="shared" si="0"/>
        <v>32.953357279999864</v>
      </c>
      <c r="E63" s="25">
        <f t="shared" si="1"/>
        <v>3.2843119773470164</v>
      </c>
    </row>
    <row r="64" spans="1:5" ht="12.4" customHeight="1" x14ac:dyDescent="0.2">
      <c r="A64" s="1" t="s">
        <v>43</v>
      </c>
      <c r="B64" s="21">
        <v>0.63134923000000009</v>
      </c>
      <c r="C64" s="21">
        <v>1.30000077</v>
      </c>
      <c r="D64" s="21">
        <f t="shared" si="0"/>
        <v>0.66865153999999993</v>
      </c>
      <c r="E64" s="25">
        <f t="shared" si="1"/>
        <v>105.90834806276709</v>
      </c>
    </row>
    <row r="65" spans="1:5" ht="12.4" customHeight="1" x14ac:dyDescent="0.2">
      <c r="A65" s="1" t="s">
        <v>44</v>
      </c>
      <c r="B65" s="21">
        <v>248.22731901999998</v>
      </c>
      <c r="C65" s="21">
        <v>277.14532329000002</v>
      </c>
      <c r="D65" s="21">
        <f t="shared" si="0"/>
        <v>28.91800427000004</v>
      </c>
      <c r="E65" s="25">
        <f t="shared" si="1"/>
        <v>11.649807275109026</v>
      </c>
    </row>
    <row r="66" spans="1:5" ht="12.4" customHeight="1" x14ac:dyDescent="0.2">
      <c r="A66" s="1" t="s">
        <v>45</v>
      </c>
      <c r="B66" s="21">
        <v>754.49781881000001</v>
      </c>
      <c r="C66" s="21">
        <v>757.86452027999997</v>
      </c>
      <c r="D66" s="21">
        <f t="shared" si="0"/>
        <v>3.3667014699999527</v>
      </c>
      <c r="E66" s="25">
        <f t="shared" si="1"/>
        <v>0.44621752191542896</v>
      </c>
    </row>
    <row r="67" spans="1:5" ht="12.95" customHeight="1" x14ac:dyDescent="0.2">
      <c r="A67" s="1" t="s">
        <v>46</v>
      </c>
      <c r="B67" s="22">
        <f>SUM(B68,B69)</f>
        <v>-2404.30845357</v>
      </c>
      <c r="C67" s="22">
        <f>SUM(C68,C69)</f>
        <v>-2078.6475623800002</v>
      </c>
      <c r="D67" s="22">
        <f t="shared" si="0"/>
        <v>325.6608911899998</v>
      </c>
      <c r="E67" s="24">
        <f t="shared" si="1"/>
        <v>-13.544888165511679</v>
      </c>
    </row>
    <row r="68" spans="1:5" ht="12.95" customHeight="1" x14ac:dyDescent="0.2">
      <c r="A68" s="1" t="s">
        <v>42</v>
      </c>
      <c r="B68" s="21">
        <v>-0.47789999999999999</v>
      </c>
      <c r="C68" s="21">
        <v>-0.51135299999999995</v>
      </c>
      <c r="D68" s="21">
        <f t="shared" si="0"/>
        <v>-3.3452999999999955E-2</v>
      </c>
      <c r="E68" s="25">
        <f t="shared" si="1"/>
        <v>6.9999999999999858</v>
      </c>
    </row>
    <row r="69" spans="1:5" ht="12.95" customHeight="1" x14ac:dyDescent="0.2">
      <c r="A69" s="1" t="s">
        <v>47</v>
      </c>
      <c r="B69" s="21">
        <f>SUM(B70,B71,B72)</f>
        <v>-2403.8305535700001</v>
      </c>
      <c r="C69" s="21">
        <f>SUM(C70,C71,C72)</f>
        <v>-2078.1362093800003</v>
      </c>
      <c r="D69" s="21">
        <f t="shared" si="0"/>
        <v>325.69434418999981</v>
      </c>
      <c r="E69" s="25">
        <f t="shared" si="1"/>
        <v>-13.548972647273388</v>
      </c>
    </row>
    <row r="70" spans="1:5" ht="12.4" customHeight="1" x14ac:dyDescent="0.2">
      <c r="A70" s="1" t="s">
        <v>43</v>
      </c>
      <c r="B70" s="21">
        <v>-855.36074978999989</v>
      </c>
      <c r="C70" s="21">
        <v>-504.04878872000006</v>
      </c>
      <c r="D70" s="21">
        <f t="shared" si="0"/>
        <v>351.31196106999982</v>
      </c>
      <c r="E70" s="25">
        <f t="shared" si="1"/>
        <v>-41.071788851224547</v>
      </c>
    </row>
    <row r="71" spans="1:5" ht="12.4" customHeight="1" x14ac:dyDescent="0.2">
      <c r="A71" s="1" t="s">
        <v>44</v>
      </c>
      <c r="B71" s="21">
        <v>-820.17693221000002</v>
      </c>
      <c r="C71" s="21">
        <v>-825.43894176000003</v>
      </c>
      <c r="D71" s="21">
        <f t="shared" si="0"/>
        <v>-5.2620095500000161</v>
      </c>
      <c r="E71" s="25">
        <f t="shared" si="1"/>
        <v>0.64157004950398289</v>
      </c>
    </row>
    <row r="72" spans="1:5" ht="12.4" customHeight="1" x14ac:dyDescent="0.2">
      <c r="A72" s="1" t="s">
        <v>45</v>
      </c>
      <c r="B72" s="21">
        <v>-728.29287156999999</v>
      </c>
      <c r="C72" s="21">
        <v>-748.64847889999999</v>
      </c>
      <c r="D72" s="21">
        <f t="shared" si="0"/>
        <v>-20.355607329999998</v>
      </c>
      <c r="E72" s="25">
        <f t="shared" si="1"/>
        <v>2.7949755001883858</v>
      </c>
    </row>
    <row r="73" spans="1:5" ht="12.95" customHeight="1" x14ac:dyDescent="0.2">
      <c r="A73" s="1" t="s">
        <v>48</v>
      </c>
      <c r="B73" s="22">
        <f>SUM(B74,B75)</f>
        <v>-32.045877190000027</v>
      </c>
      <c r="C73" s="22">
        <f>SUM(C74,C75)</f>
        <v>-3.8803738499999838</v>
      </c>
      <c r="D73" s="22">
        <f t="shared" si="0"/>
        <v>28.165503340000043</v>
      </c>
      <c r="E73" s="24">
        <f t="shared" si="1"/>
        <v>-87.89119165940366</v>
      </c>
    </row>
    <row r="74" spans="1:5" ht="12.95" customHeight="1" x14ac:dyDescent="0.2">
      <c r="A74" s="1" t="s">
        <v>49</v>
      </c>
      <c r="B74" s="21">
        <v>194.77748023999999</v>
      </c>
      <c r="C74" s="21">
        <v>211.30564961000002</v>
      </c>
      <c r="D74" s="21">
        <f t="shared" si="0"/>
        <v>16.528169370000029</v>
      </c>
      <c r="E74" s="25">
        <f t="shared" si="1"/>
        <v>8.4856675164061102</v>
      </c>
    </row>
    <row r="75" spans="1:5" ht="12.95" customHeight="1" x14ac:dyDescent="0.2">
      <c r="A75" s="1" t="s">
        <v>50</v>
      </c>
      <c r="B75" s="21">
        <v>-226.82335743000002</v>
      </c>
      <c r="C75" s="21">
        <v>-215.18602346</v>
      </c>
      <c r="D75" s="21">
        <f t="shared" si="0"/>
        <v>11.637333970000014</v>
      </c>
      <c r="E75" s="25">
        <f t="shared" si="1"/>
        <v>-5.1305712523858631</v>
      </c>
    </row>
    <row r="76" spans="1:5" ht="12.95" customHeight="1" x14ac:dyDescent="0.2">
      <c r="A76" s="1" t="s">
        <v>51</v>
      </c>
      <c r="B76" s="21">
        <v>-1.8387773399999998</v>
      </c>
      <c r="C76" s="21">
        <v>8.7635384500000004</v>
      </c>
      <c r="D76" s="21">
        <f t="shared" si="0"/>
        <v>10.60231579</v>
      </c>
      <c r="E76" s="25">
        <f t="shared" si="1"/>
        <v>-576.59595641960652</v>
      </c>
    </row>
    <row r="77" spans="1:5" ht="12.95" customHeight="1" x14ac:dyDescent="0.2">
      <c r="A77" s="1" t="s">
        <v>52</v>
      </c>
      <c r="B77" s="21">
        <v>-30.20709985000002</v>
      </c>
      <c r="C77" s="21">
        <v>-12.643912299999982</v>
      </c>
      <c r="D77" s="21">
        <f t="shared" si="0"/>
        <v>17.563187550000038</v>
      </c>
      <c r="E77" s="25">
        <f t="shared" si="1"/>
        <v>-58.142581172022133</v>
      </c>
    </row>
    <row r="78" spans="1:5" ht="14.1" customHeight="1" x14ac:dyDescent="0.2">
      <c r="A78" s="1" t="s">
        <v>53</v>
      </c>
      <c r="B78" s="22">
        <f>SUM(B79,B80)</f>
        <v>-1186.7209129099995</v>
      </c>
      <c r="C78" s="22">
        <f>SUM(C79,C80)</f>
        <v>2436.4037488199997</v>
      </c>
      <c r="D78" s="22">
        <f t="shared" si="0"/>
        <v>3623.1246617299994</v>
      </c>
      <c r="E78" s="24">
        <f t="shared" si="1"/>
        <v>-305.30553749538376</v>
      </c>
    </row>
    <row r="79" spans="1:5" ht="12.95" customHeight="1" x14ac:dyDescent="0.2">
      <c r="A79" s="1" t="s">
        <v>54</v>
      </c>
      <c r="B79" s="22">
        <v>0.28960000000000002</v>
      </c>
      <c r="C79" s="22">
        <v>1.6</v>
      </c>
      <c r="D79" s="22">
        <f t="shared" si="0"/>
        <v>1.3104</v>
      </c>
      <c r="E79" s="24">
        <f t="shared" si="1"/>
        <v>452.4861878453039</v>
      </c>
    </row>
    <row r="80" spans="1:5" ht="12.95" customHeight="1" x14ac:dyDescent="0.2">
      <c r="A80" s="1" t="s">
        <v>55</v>
      </c>
      <c r="B80" s="22">
        <f>SUM(B81,B90,B93,B104)</f>
        <v>-1187.0105129099995</v>
      </c>
      <c r="C80" s="22">
        <f>SUM(C81,C90,C93,C104)</f>
        <v>2434.8037488199998</v>
      </c>
      <c r="D80" s="22">
        <f t="shared" ref="D80:D105" si="2">SUM(+C80,-B80)</f>
        <v>3621.8142617299991</v>
      </c>
      <c r="E80" s="24">
        <f t="shared" ref="E80:E105" si="3">IF(OR(B80=0, C80=B80), "-", C80/B80*100-100)</f>
        <v>-305.12065582730094</v>
      </c>
    </row>
    <row r="81" spans="1:5" ht="12.95" customHeight="1" x14ac:dyDescent="0.2">
      <c r="A81" s="1" t="s">
        <v>56</v>
      </c>
      <c r="B81" s="23">
        <f>SUM(B82,B86)</f>
        <v>378.61067216999993</v>
      </c>
      <c r="C81" s="23">
        <f>SUM(C82,C86)</f>
        <v>-12.88943814000001</v>
      </c>
      <c r="D81" s="23">
        <f t="shared" si="2"/>
        <v>-391.50011030999997</v>
      </c>
      <c r="E81" s="26">
        <f t="shared" si="3"/>
        <v>-103.40440433602265</v>
      </c>
    </row>
    <row r="82" spans="1:5" ht="12.95" customHeight="1" x14ac:dyDescent="0.2">
      <c r="A82" s="1" t="s">
        <v>57</v>
      </c>
      <c r="B82" s="21">
        <f>SUM(B83,B84,B85)</f>
        <v>-175.28294310999999</v>
      </c>
      <c r="C82" s="21">
        <f>SUM(C83,C84,C85)</f>
        <v>-226.21850659999998</v>
      </c>
      <c r="D82" s="21">
        <f t="shared" si="2"/>
        <v>-50.935563489999993</v>
      </c>
      <c r="E82" s="25">
        <f t="shared" si="3"/>
        <v>29.059053086548772</v>
      </c>
    </row>
    <row r="83" spans="1:5" ht="12.95" customHeight="1" x14ac:dyDescent="0.2">
      <c r="A83" s="1" t="s">
        <v>58</v>
      </c>
      <c r="B83" s="21">
        <v>-175.28294310999999</v>
      </c>
      <c r="C83" s="21">
        <v>-226.21850659999998</v>
      </c>
      <c r="D83" s="21">
        <f t="shared" si="2"/>
        <v>-50.935563489999993</v>
      </c>
      <c r="E83" s="25">
        <f t="shared" si="3"/>
        <v>29.059053086548772</v>
      </c>
    </row>
    <row r="84" spans="1:5" ht="12.95" customHeight="1" x14ac:dyDescent="0.2">
      <c r="A84" s="1" t="s">
        <v>69</v>
      </c>
      <c r="B84" s="21">
        <v>0</v>
      </c>
      <c r="C84" s="21">
        <v>0</v>
      </c>
      <c r="D84" s="21">
        <f t="shared" si="2"/>
        <v>0</v>
      </c>
      <c r="E84" s="25" t="str">
        <f t="shared" si="3"/>
        <v>-</v>
      </c>
    </row>
    <row r="85" spans="1:5" ht="12.95" customHeight="1" x14ac:dyDescent="0.2">
      <c r="A85" s="1" t="s">
        <v>68</v>
      </c>
      <c r="B85" s="21">
        <v>0</v>
      </c>
      <c r="C85" s="21">
        <v>0</v>
      </c>
      <c r="D85" s="21">
        <f t="shared" si="2"/>
        <v>0</v>
      </c>
      <c r="E85" s="25" t="str">
        <f t="shared" si="3"/>
        <v>-</v>
      </c>
    </row>
    <row r="86" spans="1:5" ht="12.95" customHeight="1" x14ac:dyDescent="0.2">
      <c r="A86" s="2" t="s">
        <v>59</v>
      </c>
      <c r="B86" s="21">
        <f>SUM(B87,B88,B89)</f>
        <v>553.89361527999995</v>
      </c>
      <c r="C86" s="21">
        <f>SUM(C87,C88,C89)</f>
        <v>213.32906845999997</v>
      </c>
      <c r="D86" s="21">
        <f t="shared" si="2"/>
        <v>-340.56454681999998</v>
      </c>
      <c r="E86" s="27">
        <f t="shared" si="3"/>
        <v>-61.48555199500548</v>
      </c>
    </row>
    <row r="87" spans="1:5" ht="12.95" customHeight="1" x14ac:dyDescent="0.2">
      <c r="A87" s="1" t="s">
        <v>60</v>
      </c>
      <c r="B87" s="21">
        <v>43.156578059999994</v>
      </c>
      <c r="C87" s="21">
        <v>-24.611603469999999</v>
      </c>
      <c r="D87" s="21">
        <f t="shared" si="2"/>
        <v>-67.768181529999993</v>
      </c>
      <c r="E87" s="25">
        <f t="shared" si="3"/>
        <v>-157.02862593920867</v>
      </c>
    </row>
    <row r="88" spans="1:5" ht="12.95" customHeight="1" x14ac:dyDescent="0.2">
      <c r="A88" s="1" t="s">
        <v>70</v>
      </c>
      <c r="B88" s="21">
        <v>661.75313484999992</v>
      </c>
      <c r="C88" s="21">
        <v>41.752388120000006</v>
      </c>
      <c r="D88" s="21">
        <f t="shared" si="2"/>
        <v>-620.00074672999995</v>
      </c>
      <c r="E88" s="25">
        <f t="shared" si="3"/>
        <v>-93.690639919754361</v>
      </c>
    </row>
    <row r="89" spans="1:5" ht="12.95" customHeight="1" x14ac:dyDescent="0.2">
      <c r="A89" s="1" t="s">
        <v>71</v>
      </c>
      <c r="B89" s="21">
        <v>-151.01609762999999</v>
      </c>
      <c r="C89" s="21">
        <v>196.18828380999997</v>
      </c>
      <c r="D89" s="21">
        <f t="shared" si="2"/>
        <v>347.20438143999996</v>
      </c>
      <c r="E89" s="25">
        <f t="shared" si="3"/>
        <v>-229.91216624513436</v>
      </c>
    </row>
    <row r="90" spans="1:5" ht="12.95" customHeight="1" x14ac:dyDescent="0.2">
      <c r="A90" s="1" t="s">
        <v>61</v>
      </c>
      <c r="B90" s="23">
        <f>SUM(B91,B92)</f>
        <v>-3051.8819001699999</v>
      </c>
      <c r="C90" s="23">
        <f>SUM(C91,C92)</f>
        <v>81.926466599999799</v>
      </c>
      <c r="D90" s="23">
        <f t="shared" si="2"/>
        <v>3133.8083667699998</v>
      </c>
      <c r="E90" s="26">
        <f t="shared" si="3"/>
        <v>-102.68445730470226</v>
      </c>
    </row>
    <row r="91" spans="1:5" ht="12.95" customHeight="1" x14ac:dyDescent="0.2">
      <c r="A91" s="1" t="s">
        <v>72</v>
      </c>
      <c r="B91" s="21">
        <v>-2531.1322092199998</v>
      </c>
      <c r="C91" s="21">
        <v>909.21911190999981</v>
      </c>
      <c r="D91" s="21">
        <f t="shared" si="2"/>
        <v>3440.3513211299996</v>
      </c>
      <c r="E91" s="25">
        <f t="shared" si="3"/>
        <v>-135.92143897493949</v>
      </c>
    </row>
    <row r="92" spans="1:5" ht="12.95" customHeight="1" x14ac:dyDescent="0.2">
      <c r="A92" s="1" t="s">
        <v>73</v>
      </c>
      <c r="B92" s="21">
        <v>-520.74969094999994</v>
      </c>
      <c r="C92" s="21">
        <v>-827.29264531000001</v>
      </c>
      <c r="D92" s="21">
        <f t="shared" si="2"/>
        <v>-306.54295436000007</v>
      </c>
      <c r="E92" s="25">
        <f t="shared" si="3"/>
        <v>58.865700678722618</v>
      </c>
    </row>
    <row r="93" spans="1:5" ht="12.95" customHeight="1" x14ac:dyDescent="0.2">
      <c r="A93" s="1" t="s">
        <v>62</v>
      </c>
      <c r="B93" s="23">
        <f>SUM(B94,B99)</f>
        <v>-213.08612339999945</v>
      </c>
      <c r="C93" s="23">
        <f>SUM(C94,C99)</f>
        <v>751.02837971999998</v>
      </c>
      <c r="D93" s="23">
        <f t="shared" si="2"/>
        <v>964.11450311999943</v>
      </c>
      <c r="E93" s="26">
        <f t="shared" si="3"/>
        <v>-452.45297428879968</v>
      </c>
    </row>
    <row r="94" spans="1:5" ht="12.95" customHeight="1" x14ac:dyDescent="0.2">
      <c r="A94" s="1" t="s">
        <v>74</v>
      </c>
      <c r="B94" s="21">
        <f>SUM(B95,B96,B97,B98)</f>
        <v>-2560.7245947199999</v>
      </c>
      <c r="C94" s="21">
        <f>SUM(C95,C96,C97,C98)</f>
        <v>-3309.4482498299999</v>
      </c>
      <c r="D94" s="21">
        <f t="shared" si="2"/>
        <v>-748.72365510999998</v>
      </c>
      <c r="E94" s="25">
        <f t="shared" si="3"/>
        <v>29.238741903514551</v>
      </c>
    </row>
    <row r="95" spans="1:5" ht="12.95" customHeight="1" x14ac:dyDescent="0.2">
      <c r="A95" s="1" t="s">
        <v>75</v>
      </c>
      <c r="B95" s="21">
        <v>-379.84888057999996</v>
      </c>
      <c r="C95" s="21">
        <v>-94.987930720000008</v>
      </c>
      <c r="D95" s="21">
        <f t="shared" si="2"/>
        <v>284.86094985999995</v>
      </c>
      <c r="E95" s="25">
        <f t="shared" si="3"/>
        <v>-74.993231367442561</v>
      </c>
    </row>
    <row r="96" spans="1:5" ht="12.95" customHeight="1" x14ac:dyDescent="0.2">
      <c r="A96" s="1" t="s">
        <v>76</v>
      </c>
      <c r="B96" s="21">
        <v>-1782.13698391</v>
      </c>
      <c r="C96" s="21">
        <v>-1417.50756525</v>
      </c>
      <c r="D96" s="21">
        <f t="shared" si="2"/>
        <v>364.62941866000006</v>
      </c>
      <c r="E96" s="25">
        <f t="shared" si="3"/>
        <v>-20.460235209304997</v>
      </c>
    </row>
    <row r="97" spans="1:5" ht="12.95" customHeight="1" x14ac:dyDescent="0.2">
      <c r="A97" s="1" t="s">
        <v>77</v>
      </c>
      <c r="B97" s="21">
        <v>-183.39922743</v>
      </c>
      <c r="C97" s="21">
        <v>-1731.7937942800002</v>
      </c>
      <c r="D97" s="21">
        <f t="shared" si="2"/>
        <v>-1548.39456685</v>
      </c>
      <c r="E97" s="25">
        <f t="shared" si="3"/>
        <v>844.275403199827</v>
      </c>
    </row>
    <row r="98" spans="1:5" ht="12.95" customHeight="1" x14ac:dyDescent="0.2">
      <c r="A98" s="1" t="s">
        <v>78</v>
      </c>
      <c r="B98" s="21">
        <v>-215.33950280000002</v>
      </c>
      <c r="C98" s="21">
        <v>-65.158959580000001</v>
      </c>
      <c r="D98" s="21">
        <f t="shared" si="2"/>
        <v>150.18054322</v>
      </c>
      <c r="E98" s="25">
        <f t="shared" si="3"/>
        <v>-69.741288183191628</v>
      </c>
    </row>
    <row r="99" spans="1:5" ht="12.95" customHeight="1" x14ac:dyDescent="0.2">
      <c r="A99" s="1" t="s">
        <v>63</v>
      </c>
      <c r="B99" s="21">
        <f>SUM(B100,B101,B102,B103)</f>
        <v>2347.6384713200005</v>
      </c>
      <c r="C99" s="21">
        <f>SUM(C100,C101,C102,C103)</f>
        <v>4060.4766295499999</v>
      </c>
      <c r="D99" s="21">
        <f t="shared" si="2"/>
        <v>1712.8381582299994</v>
      </c>
      <c r="E99" s="25">
        <f t="shared" si="3"/>
        <v>72.960048114517662</v>
      </c>
    </row>
    <row r="100" spans="1:5" ht="12.95" customHeight="1" x14ac:dyDescent="0.2">
      <c r="A100" s="1" t="s">
        <v>79</v>
      </c>
      <c r="B100" s="21">
        <v>475.41143539000001</v>
      </c>
      <c r="C100" s="21">
        <v>68.41370280000001</v>
      </c>
      <c r="D100" s="21">
        <f t="shared" si="2"/>
        <v>-406.99773259</v>
      </c>
      <c r="E100" s="25">
        <f t="shared" si="3"/>
        <v>-85.609579890757701</v>
      </c>
    </row>
    <row r="101" spans="1:5" ht="12.95" customHeight="1" x14ac:dyDescent="0.2">
      <c r="A101" s="1" t="s">
        <v>80</v>
      </c>
      <c r="B101" s="21">
        <v>-305.1966413799999</v>
      </c>
      <c r="C101" s="21">
        <v>862.7276214499999</v>
      </c>
      <c r="D101" s="21">
        <f t="shared" si="2"/>
        <v>1167.9242628299999</v>
      </c>
      <c r="E101" s="25">
        <f t="shared" si="3"/>
        <v>-382.67926460429783</v>
      </c>
    </row>
    <row r="102" spans="1:5" ht="12.95" customHeight="1" x14ac:dyDescent="0.2">
      <c r="A102" s="1" t="s">
        <v>81</v>
      </c>
      <c r="B102" s="21">
        <v>1929.5874727700002</v>
      </c>
      <c r="C102" s="21">
        <v>3010.2554488599999</v>
      </c>
      <c r="D102" s="21">
        <f t="shared" si="2"/>
        <v>1080.6679760899997</v>
      </c>
      <c r="E102" s="25">
        <f t="shared" si="3"/>
        <v>56.005130181460885</v>
      </c>
    </row>
    <row r="103" spans="1:5" ht="12.95" customHeight="1" x14ac:dyDescent="0.2">
      <c r="A103" s="1" t="s">
        <v>82</v>
      </c>
      <c r="B103" s="21">
        <v>247.83620454000001</v>
      </c>
      <c r="C103" s="21">
        <v>119.07985644</v>
      </c>
      <c r="D103" s="21">
        <f t="shared" si="2"/>
        <v>-128.75634810000003</v>
      </c>
      <c r="E103" s="25">
        <f t="shared" si="3"/>
        <v>-51.952194934142128</v>
      </c>
    </row>
    <row r="104" spans="1:5" ht="12.95" customHeight="1" x14ac:dyDescent="0.2">
      <c r="A104" s="1" t="s">
        <v>64</v>
      </c>
      <c r="B104" s="23">
        <v>1699.34683849</v>
      </c>
      <c r="C104" s="23">
        <v>1614.7383406399999</v>
      </c>
      <c r="D104" s="23">
        <f t="shared" si="2"/>
        <v>-84.608497850000049</v>
      </c>
      <c r="E104" s="26">
        <f t="shared" si="3"/>
        <v>-4.9788834117690328</v>
      </c>
    </row>
    <row r="105" spans="1:5" ht="14.1" customHeight="1" x14ac:dyDescent="0.2">
      <c r="A105" s="1" t="s">
        <v>83</v>
      </c>
      <c r="B105" s="22">
        <f>SUM(-B15,-B78)</f>
        <v>1366.50583054</v>
      </c>
      <c r="C105" s="22">
        <f>SUM(-C15,-C78)</f>
        <v>-3725.9828823299981</v>
      </c>
      <c r="D105" s="22">
        <f t="shared" si="2"/>
        <v>-5092.4887128699984</v>
      </c>
      <c r="E105" s="24">
        <f t="shared" si="3"/>
        <v>-372.66498239949749</v>
      </c>
    </row>
    <row r="106" spans="1:5" ht="6" customHeight="1" x14ac:dyDescent="0.2">
      <c r="A106" s="5"/>
      <c r="B106" s="6"/>
      <c r="C106" s="6"/>
      <c r="D106" s="6"/>
      <c r="E106" s="7"/>
    </row>
    <row r="107" spans="1:5" ht="6" customHeight="1" x14ac:dyDescent="0.2">
      <c r="A107" s="3"/>
    </row>
    <row r="108" spans="1:5" ht="12.75" customHeight="1" x14ac:dyDescent="0.2">
      <c r="A108" s="8" t="s">
        <v>84</v>
      </c>
    </row>
    <row r="109" spans="1:5" ht="12.75" customHeight="1" x14ac:dyDescent="0.2">
      <c r="A109" s="20" t="s">
        <v>89</v>
      </c>
    </row>
    <row r="110" spans="1:5" ht="12.75" customHeight="1" x14ac:dyDescent="0.2">
      <c r="A110" s="9" t="s">
        <v>5</v>
      </c>
    </row>
    <row r="111" spans="1:5" ht="12.75" customHeight="1" x14ac:dyDescent="0.2">
      <c r="A111" s="10" t="s">
        <v>6</v>
      </c>
    </row>
    <row r="112" spans="1:5" ht="12.75" customHeight="1" x14ac:dyDescent="0.2">
      <c r="A112" s="11" t="s">
        <v>10</v>
      </c>
    </row>
  </sheetData>
  <mergeCells count="12">
    <mergeCell ref="A7:E7"/>
    <mergeCell ref="D9:E10"/>
    <mergeCell ref="A1:E1"/>
    <mergeCell ref="A2:E2"/>
    <mergeCell ref="A3:E3"/>
    <mergeCell ref="A5:E5"/>
    <mergeCell ref="A6:E6"/>
    <mergeCell ref="B11:C12"/>
    <mergeCell ref="D11:D13"/>
    <mergeCell ref="E11:E13"/>
    <mergeCell ref="B9:C9"/>
    <mergeCell ref="B10:C10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2026-06-23T16:51:28Z</cp:lastPrinted>
  <dcterms:created xsi:type="dcterms:W3CDTF">2018-11-21T20:09:16Z</dcterms:created>
  <dcterms:modified xsi:type="dcterms:W3CDTF">2026-06-26T16:05:18Z</dcterms:modified>
</cp:coreProperties>
</file>